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y\Downloads\MCA_files\"/>
    </mc:Choice>
  </mc:AlternateContent>
  <xr:revisionPtr revIDLastSave="0" documentId="13_ncr:1_{3D9599E9-353B-4C40-85B2-2066883DB2C2}" xr6:coauthVersionLast="47" xr6:coauthVersionMax="47" xr10:uidLastSave="{00000000-0000-0000-0000-000000000000}"/>
  <bookViews>
    <workbookView xWindow="-90" yWindow="555" windowWidth="15435" windowHeight="98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<sst xmlns="http://schemas.openxmlformats.org/spreadsheetml/2006/main" count="88" uniqueCount="76">
  <si>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</si>
  <si>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</si>
  <si>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</si>
  <si>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</si>
  <si>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</si>
  <si>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</si>
  <si>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</si>
  <si>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</si>
  <si>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</si>
  <si>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</si>
  <si>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</si>
  <si>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</si>
  <si>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</si>
  <si>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</si>
  <si>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</si>
  <si>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</si>
  <si>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</si>
  <si>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</si>
  <si>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</si>
  <si>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</si>
  <si>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</si>
  <si>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</si>
  <si>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</si>
  <si>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</si>
  <si>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</si>
  <si>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</si>
  <si>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</si>
  <si>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</si>
  <si>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</si>
  <si>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</si>
  <si>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</si>
  <si>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</si>
  <si>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</si>
  <si>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</si>
  <si>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</si>
  <si>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</si>
  <si>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USD/JPY</t>
    <phoneticPr fontId="1"/>
  </si>
  <si>
    <t>１H足</t>
    <rPh sb="2" eb="3">
      <t>アシ</t>
    </rPh>
    <phoneticPr fontId="1"/>
  </si>
  <si>
    <t>NO1</t>
    <phoneticPr fontId="1"/>
  </si>
  <si>
    <t>NO2</t>
    <phoneticPr fontId="1"/>
  </si>
  <si>
    <t>NO3</t>
    <phoneticPr fontId="1"/>
  </si>
  <si>
    <t>NO4</t>
    <phoneticPr fontId="1"/>
  </si>
  <si>
    <t>NO5</t>
    <phoneticPr fontId="1"/>
  </si>
  <si>
    <t>NO6</t>
    <phoneticPr fontId="1"/>
  </si>
  <si>
    <t>NO7</t>
    <phoneticPr fontId="1"/>
  </si>
  <si>
    <t>NO8</t>
    <phoneticPr fontId="1"/>
  </si>
  <si>
    <t>NO9</t>
    <phoneticPr fontId="1"/>
  </si>
  <si>
    <t>NO10</t>
    <phoneticPr fontId="1"/>
  </si>
  <si>
    <t>NO11</t>
    <phoneticPr fontId="1"/>
  </si>
  <si>
    <t>NO12</t>
    <phoneticPr fontId="1"/>
  </si>
  <si>
    <t>NO13</t>
    <phoneticPr fontId="1"/>
  </si>
  <si>
    <t>NO14</t>
    <phoneticPr fontId="1"/>
  </si>
  <si>
    <t>NO15</t>
    <phoneticPr fontId="1"/>
  </si>
  <si>
    <t>NO16</t>
    <phoneticPr fontId="1"/>
  </si>
  <si>
    <t>NO17</t>
    <phoneticPr fontId="1"/>
  </si>
  <si>
    <t>NO18</t>
    <phoneticPr fontId="1"/>
  </si>
  <si>
    <t>NO19</t>
    <phoneticPr fontId="1"/>
  </si>
  <si>
    <t>NO20</t>
    <phoneticPr fontId="1"/>
  </si>
  <si>
    <t>NO21</t>
    <phoneticPr fontId="1"/>
  </si>
  <si>
    <t>NO22</t>
    <phoneticPr fontId="1"/>
  </si>
  <si>
    <t>NO23</t>
    <phoneticPr fontId="1"/>
  </si>
  <si>
    <t>NO24</t>
    <phoneticPr fontId="1"/>
  </si>
  <si>
    <t>NO25</t>
    <phoneticPr fontId="1"/>
  </si>
  <si>
    <t>NO26</t>
    <phoneticPr fontId="1"/>
  </si>
  <si>
    <t>NO27</t>
    <phoneticPr fontId="1"/>
  </si>
  <si>
    <t>NO28</t>
    <phoneticPr fontId="1"/>
  </si>
  <si>
    <t>NO29</t>
    <phoneticPr fontId="1"/>
  </si>
  <si>
    <t>前の足と迷った</t>
    <rPh sb="0" eb="1">
      <t>マエ</t>
    </rPh>
    <rPh sb="2" eb="3">
      <t>アシ</t>
    </rPh>
    <rPh sb="4" eb="5">
      <t>マヨ</t>
    </rPh>
    <phoneticPr fontId="1"/>
  </si>
  <si>
    <t>実体がMAに半分掛かっている</t>
    <rPh sb="0" eb="2">
      <t>ジッタイ</t>
    </rPh>
    <rPh sb="6" eb="8">
      <t>ハンブン</t>
    </rPh>
    <rPh sb="8" eb="9">
      <t>カ</t>
    </rPh>
    <phoneticPr fontId="1"/>
  </si>
  <si>
    <t>NO30</t>
    <phoneticPr fontId="1"/>
  </si>
  <si>
    <t>NO31</t>
    <phoneticPr fontId="1"/>
  </si>
  <si>
    <t>NO32</t>
    <phoneticPr fontId="1"/>
  </si>
  <si>
    <t>NO33</t>
    <phoneticPr fontId="1"/>
  </si>
  <si>
    <t>NO34</t>
    <phoneticPr fontId="1"/>
  </si>
  <si>
    <t>PBの出た後、何本かのところで、逆に向いてくると焦って決済しそうです。じっくり我慢ですね。</t>
    <rPh sb="3" eb="4">
      <t>デ</t>
    </rPh>
    <rPh sb="5" eb="6">
      <t>アト</t>
    </rPh>
    <rPh sb="7" eb="9">
      <t>ナンボン</t>
    </rPh>
    <rPh sb="16" eb="17">
      <t>ギャク</t>
    </rPh>
    <rPh sb="18" eb="19">
      <t>ム</t>
    </rPh>
    <rPh sb="24" eb="25">
      <t>アセ</t>
    </rPh>
    <rPh sb="27" eb="29">
      <t>ケッサイ</t>
    </rPh>
    <rPh sb="39" eb="41">
      <t>ガマン</t>
    </rPh>
    <phoneticPr fontId="1"/>
  </si>
  <si>
    <t>大きく上下する前にPBが出るのは意外と少ないような気がするんですが。</t>
    <rPh sb="0" eb="1">
      <t>オオ</t>
    </rPh>
    <rPh sb="3" eb="5">
      <t>ジョウゲ</t>
    </rPh>
    <rPh sb="7" eb="8">
      <t>マエ</t>
    </rPh>
    <rPh sb="12" eb="13">
      <t>デ</t>
    </rPh>
    <rPh sb="16" eb="18">
      <t>イガイ</t>
    </rPh>
    <rPh sb="19" eb="20">
      <t>スク</t>
    </rPh>
    <rPh sb="25" eb="26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</si>
</sst>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8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11</xdr:col>
      <xdr:colOff>35719</xdr:colOff>
      <xdr:row>1</xdr:row>
      <xdr:rowOff>59531</xdr:rowOff>
    </xdr:from>
    <xdr:to>
      <xdr:col>21</xdr:col>
      <xdr:colOff>47625</xdr:colOff>
      <xdr:row>23</xdr:row>
      <xdr:rowOff>119062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B4AFCF95-69F4-BC91-EEFA-392ECD7C5B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5594" y="238125"/>
          <a:ext cx="6203156" cy="398859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10</xdr:col>
      <xdr:colOff>47625</xdr:colOff>
      <xdr:row>23</xdr:row>
      <xdr:rowOff>107156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BEEA131C-F49F-C6D1-EC6B-5450622779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78594"/>
          <a:ext cx="6048375" cy="403621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-1</xdr:rowOff>
    </xdr:from>
    <xdr:to>
      <xdr:col>9</xdr:col>
      <xdr:colOff>607219</xdr:colOff>
      <xdr:row>45</xdr:row>
      <xdr:rowOff>35717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9B973737-C7CF-9099-4DCB-933BDFE866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4643437"/>
          <a:ext cx="5988844" cy="34289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26</xdr:row>
      <xdr:rowOff>0</xdr:rowOff>
    </xdr:from>
    <xdr:to>
      <xdr:col>21</xdr:col>
      <xdr:colOff>23812</xdr:colOff>
      <xdr:row>45</xdr:row>
      <xdr:rowOff>36198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676AE9AE-09A2-7B16-224D-AC63B6E3B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19875" y="4643438"/>
          <a:ext cx="6215062" cy="34294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10</xdr:col>
      <xdr:colOff>59531</xdr:colOff>
      <xdr:row>66</xdr:row>
      <xdr:rowOff>47624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8D7F0D0B-57E8-DF77-0BC6-5A7CEBB2A2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8393906"/>
          <a:ext cx="6060281" cy="3440906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47</xdr:row>
      <xdr:rowOff>0</xdr:rowOff>
    </xdr:from>
    <xdr:to>
      <xdr:col>21</xdr:col>
      <xdr:colOff>47625</xdr:colOff>
      <xdr:row>65</xdr:row>
      <xdr:rowOff>110001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5B135135-CC0A-E183-968A-09F3EC0D93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19875" y="8393906"/>
          <a:ext cx="6238875" cy="3324689"/>
        </a:xfrm>
        <a:prstGeom prst="rect">
          <a:avLst/>
        </a:prstGeom>
      </xdr:spPr>
    </xdr:pic>
    <xdr:clientData/>
  </xdr:twoCellAnchor>
  <xdr:twoCellAnchor editAs="oneCell">
    <xdr:from>
      <xdr:col>0</xdr:col>
      <xdr:colOff>11906</xdr:colOff>
      <xdr:row>69</xdr:row>
      <xdr:rowOff>11907</xdr:rowOff>
    </xdr:from>
    <xdr:to>
      <xdr:col>10</xdr:col>
      <xdr:colOff>154780</xdr:colOff>
      <xdr:row>91</xdr:row>
      <xdr:rowOff>102956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4002B628-9964-A582-A768-659436CD93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906" y="12334876"/>
          <a:ext cx="6143624" cy="4020111"/>
        </a:xfrm>
        <a:prstGeom prst="rect">
          <a:avLst/>
        </a:prstGeom>
      </xdr:spPr>
    </xdr:pic>
    <xdr:clientData/>
  </xdr:twoCellAnchor>
  <xdr:twoCellAnchor editAs="oneCell">
    <xdr:from>
      <xdr:col>10</xdr:col>
      <xdr:colOff>619124</xdr:colOff>
      <xdr:row>68</xdr:row>
      <xdr:rowOff>178593</xdr:rowOff>
    </xdr:from>
    <xdr:to>
      <xdr:col>20</xdr:col>
      <xdr:colOff>23811</xdr:colOff>
      <xdr:row>91</xdr:row>
      <xdr:rowOff>35718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F67B26F4-5049-E5F1-8097-B4234B91B1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619874" y="12322968"/>
          <a:ext cx="5595937" cy="39647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94</xdr:row>
      <xdr:rowOff>-1</xdr:rowOff>
    </xdr:from>
    <xdr:to>
      <xdr:col>10</xdr:col>
      <xdr:colOff>190500</xdr:colOff>
      <xdr:row>114</xdr:row>
      <xdr:rowOff>130967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4AEE5BF4-0F4C-CD74-B2F5-42598490AE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6787812"/>
          <a:ext cx="6191250" cy="370284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94</xdr:row>
      <xdr:rowOff>0</xdr:rowOff>
    </xdr:from>
    <xdr:to>
      <xdr:col>20</xdr:col>
      <xdr:colOff>10304</xdr:colOff>
      <xdr:row>114</xdr:row>
      <xdr:rowOff>119062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8C3F664A-F725-9F80-85F8-9E2D887F93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19875" y="16787813"/>
          <a:ext cx="5582429" cy="369093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117</xdr:row>
      <xdr:rowOff>0</xdr:rowOff>
    </xdr:from>
    <xdr:to>
      <xdr:col>10</xdr:col>
      <xdr:colOff>238125</xdr:colOff>
      <xdr:row>141</xdr:row>
      <xdr:rowOff>38704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B0033E28-34CD-7FC3-CE57-4143F6206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20895469"/>
          <a:ext cx="6238875" cy="4324954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117</xdr:row>
      <xdr:rowOff>0</xdr:rowOff>
    </xdr:from>
    <xdr:to>
      <xdr:col>21</xdr:col>
      <xdr:colOff>23812</xdr:colOff>
      <xdr:row>141</xdr:row>
      <xdr:rowOff>59531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2034759A-E550-E311-0EEA-0DE0962ABB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619875" y="20895469"/>
          <a:ext cx="6215062" cy="43457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143</xdr:row>
      <xdr:rowOff>0</xdr:rowOff>
    </xdr:from>
    <xdr:to>
      <xdr:col>10</xdr:col>
      <xdr:colOff>226218</xdr:colOff>
      <xdr:row>164</xdr:row>
      <xdr:rowOff>35719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3269A64A-D86C-E94D-9CAC-4B2872F3CD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25538906"/>
          <a:ext cx="6226968" cy="3786188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142</xdr:row>
      <xdr:rowOff>178592</xdr:rowOff>
    </xdr:from>
    <xdr:to>
      <xdr:col>21</xdr:col>
      <xdr:colOff>35719</xdr:colOff>
      <xdr:row>163</xdr:row>
      <xdr:rowOff>166687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832E9174-9DA1-3F09-AE3A-466889533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619875" y="25538905"/>
          <a:ext cx="6226969" cy="3738563"/>
        </a:xfrm>
        <a:prstGeom prst="rect">
          <a:avLst/>
        </a:prstGeom>
      </xdr:spPr>
    </xdr:pic>
    <xdr:clientData/>
  </xdr:twoCellAnchor>
  <xdr:twoCellAnchor editAs="oneCell">
    <xdr:from>
      <xdr:col>0</xdr:col>
      <xdr:colOff>47624</xdr:colOff>
      <xdr:row>167</xdr:row>
      <xdr:rowOff>23812</xdr:rowOff>
    </xdr:from>
    <xdr:to>
      <xdr:col>10</xdr:col>
      <xdr:colOff>392906</xdr:colOff>
      <xdr:row>185</xdr:row>
      <xdr:rowOff>11906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EEC180DA-EE1C-9434-1CE8-22F79EC993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7624" y="29848968"/>
          <a:ext cx="6346032" cy="320278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187</xdr:row>
      <xdr:rowOff>0</xdr:rowOff>
    </xdr:from>
    <xdr:to>
      <xdr:col>10</xdr:col>
      <xdr:colOff>261937</xdr:colOff>
      <xdr:row>207</xdr:row>
      <xdr:rowOff>152920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E4900E9E-ED56-5A93-B736-01B5D124C3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33397031"/>
          <a:ext cx="6262687" cy="3724795"/>
        </a:xfrm>
        <a:prstGeom prst="rect">
          <a:avLst/>
        </a:prstGeom>
      </xdr:spPr>
    </xdr:pic>
    <xdr:clientData/>
  </xdr:twoCellAnchor>
  <xdr:twoCellAnchor editAs="oneCell">
    <xdr:from>
      <xdr:col>11</xdr:col>
      <xdr:colOff>595312</xdr:colOff>
      <xdr:row>167</xdr:row>
      <xdr:rowOff>0</xdr:rowOff>
    </xdr:from>
    <xdr:to>
      <xdr:col>21</xdr:col>
      <xdr:colOff>23812</xdr:colOff>
      <xdr:row>185</xdr:row>
      <xdr:rowOff>0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4D4051FC-9987-D1AC-EB16-23369D4E91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7215187" y="29825156"/>
          <a:ext cx="5619750" cy="3214688"/>
        </a:xfrm>
        <a:prstGeom prst="rect">
          <a:avLst/>
        </a:prstGeom>
      </xdr:spPr>
    </xdr:pic>
    <xdr:clientData/>
  </xdr:twoCellAnchor>
  <xdr:twoCellAnchor editAs="oneCell">
    <xdr:from>
      <xdr:col>11</xdr:col>
      <xdr:colOff>595312</xdr:colOff>
      <xdr:row>187</xdr:row>
      <xdr:rowOff>23813</xdr:rowOff>
    </xdr:from>
    <xdr:to>
      <xdr:col>20</xdr:col>
      <xdr:colOff>577037</xdr:colOff>
      <xdr:row>207</xdr:row>
      <xdr:rowOff>119575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54B5689F-D7A0-BC44-35C5-D4EDCAE764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7215187" y="33420844"/>
          <a:ext cx="5553850" cy="366763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210</xdr:row>
      <xdr:rowOff>0</xdr:rowOff>
    </xdr:from>
    <xdr:to>
      <xdr:col>10</xdr:col>
      <xdr:colOff>369094</xdr:colOff>
      <xdr:row>234</xdr:row>
      <xdr:rowOff>172072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2F8E542C-E531-B555-FB97-DD36D69C3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37504688"/>
          <a:ext cx="6369844" cy="4458322"/>
        </a:xfrm>
        <a:prstGeom prst="rect">
          <a:avLst/>
        </a:prstGeom>
      </xdr:spPr>
    </xdr:pic>
    <xdr:clientData/>
  </xdr:twoCellAnchor>
  <xdr:twoCellAnchor editAs="oneCell">
    <xdr:from>
      <xdr:col>12</xdr:col>
      <xdr:colOff>11906</xdr:colOff>
      <xdr:row>210</xdr:row>
      <xdr:rowOff>11906</xdr:rowOff>
    </xdr:from>
    <xdr:to>
      <xdr:col>21</xdr:col>
      <xdr:colOff>11906</xdr:colOff>
      <xdr:row>233</xdr:row>
      <xdr:rowOff>11906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CDB5C7F4-D5F7-0E91-9324-EBFDC3779B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7250906" y="37516594"/>
          <a:ext cx="5572125" cy="410765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236</xdr:row>
      <xdr:rowOff>178593</xdr:rowOff>
    </xdr:from>
    <xdr:to>
      <xdr:col>10</xdr:col>
      <xdr:colOff>357187</xdr:colOff>
      <xdr:row>255</xdr:row>
      <xdr:rowOff>166687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B718411E-57CF-86A7-552D-1AE85DE96F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42326718"/>
          <a:ext cx="6357937" cy="3381375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235</xdr:row>
      <xdr:rowOff>178593</xdr:rowOff>
    </xdr:from>
    <xdr:to>
      <xdr:col>21</xdr:col>
      <xdr:colOff>23812</xdr:colOff>
      <xdr:row>255</xdr:row>
      <xdr:rowOff>178593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A6C1C761-0895-1676-5C45-A152D3D1FB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7239000" y="42148124"/>
          <a:ext cx="5595937" cy="35718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259</xdr:row>
      <xdr:rowOff>0</xdr:rowOff>
    </xdr:from>
    <xdr:to>
      <xdr:col>10</xdr:col>
      <xdr:colOff>381000</xdr:colOff>
      <xdr:row>278</xdr:row>
      <xdr:rowOff>11906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09D6A0F9-A31B-916D-F065-325F3C1BDB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0" y="46255781"/>
          <a:ext cx="6381750" cy="3405188"/>
        </a:xfrm>
        <a:prstGeom prst="rect">
          <a:avLst/>
        </a:prstGeom>
      </xdr:spPr>
    </xdr:pic>
    <xdr:clientData/>
  </xdr:twoCellAnchor>
  <xdr:twoCellAnchor editAs="oneCell">
    <xdr:from>
      <xdr:col>11</xdr:col>
      <xdr:colOff>595312</xdr:colOff>
      <xdr:row>259</xdr:row>
      <xdr:rowOff>11906</xdr:rowOff>
    </xdr:from>
    <xdr:to>
      <xdr:col>21</xdr:col>
      <xdr:colOff>23812</xdr:colOff>
      <xdr:row>278</xdr:row>
      <xdr:rowOff>47624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5837BF1C-A3C5-8A0A-08DA-5B9AEF603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7215187" y="46267687"/>
          <a:ext cx="5619750" cy="3429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281</xdr:row>
      <xdr:rowOff>0</xdr:rowOff>
    </xdr:from>
    <xdr:to>
      <xdr:col>10</xdr:col>
      <xdr:colOff>345280</xdr:colOff>
      <xdr:row>300</xdr:row>
      <xdr:rowOff>11906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4C7BA92C-5423-8868-2C53-1947C64E72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0" y="50184844"/>
          <a:ext cx="6346030" cy="3405187"/>
        </a:xfrm>
        <a:prstGeom prst="rect">
          <a:avLst/>
        </a:prstGeom>
      </xdr:spPr>
    </xdr:pic>
    <xdr:clientData/>
  </xdr:twoCellAnchor>
  <xdr:twoCellAnchor editAs="oneCell">
    <xdr:from>
      <xdr:col>11</xdr:col>
      <xdr:colOff>571500</xdr:colOff>
      <xdr:row>281</xdr:row>
      <xdr:rowOff>23812</xdr:rowOff>
    </xdr:from>
    <xdr:to>
      <xdr:col>21</xdr:col>
      <xdr:colOff>115100</xdr:colOff>
      <xdr:row>300</xdr:row>
      <xdr:rowOff>35719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7489700A-E6A2-5CFD-B19C-C3359C3510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7191375" y="50208656"/>
          <a:ext cx="5734850" cy="340518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303</xdr:row>
      <xdr:rowOff>23813</xdr:rowOff>
    </xdr:from>
    <xdr:to>
      <xdr:col>10</xdr:col>
      <xdr:colOff>381000</xdr:colOff>
      <xdr:row>322</xdr:row>
      <xdr:rowOff>11906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2E33CA52-2D27-6467-EE67-F4814B794B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0" y="54137719"/>
          <a:ext cx="6381750" cy="3381375"/>
        </a:xfrm>
        <a:prstGeom prst="rect">
          <a:avLst/>
        </a:prstGeom>
      </xdr:spPr>
    </xdr:pic>
    <xdr:clientData/>
  </xdr:twoCellAnchor>
  <xdr:twoCellAnchor editAs="oneCell">
    <xdr:from>
      <xdr:col>11</xdr:col>
      <xdr:colOff>571499</xdr:colOff>
      <xdr:row>303</xdr:row>
      <xdr:rowOff>35717</xdr:rowOff>
    </xdr:from>
    <xdr:to>
      <xdr:col>21</xdr:col>
      <xdr:colOff>142874</xdr:colOff>
      <xdr:row>321</xdr:row>
      <xdr:rowOff>178592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B4CD1E0C-3BBB-DE21-D1A6-46436D554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7191374" y="54149623"/>
          <a:ext cx="5762625" cy="33575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325</xdr:row>
      <xdr:rowOff>0</xdr:rowOff>
    </xdr:from>
    <xdr:to>
      <xdr:col>10</xdr:col>
      <xdr:colOff>404812</xdr:colOff>
      <xdr:row>347</xdr:row>
      <xdr:rowOff>167260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E60CEB3D-D77E-E20F-B5D1-692E482327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0" y="58042969"/>
          <a:ext cx="6405562" cy="4096322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325</xdr:row>
      <xdr:rowOff>0</xdr:rowOff>
    </xdr:from>
    <xdr:to>
      <xdr:col>21</xdr:col>
      <xdr:colOff>257989</xdr:colOff>
      <xdr:row>348</xdr:row>
      <xdr:rowOff>95250</xdr:rowOff>
    </xdr:to>
    <xdr:pic>
      <xdr:nvPicPr>
        <xdr:cNvPr id="54" name="図 53">
          <a:extLst>
            <a:ext uri="{FF2B5EF4-FFF2-40B4-BE49-F238E27FC236}">
              <a16:creationId xmlns:a16="http://schemas.microsoft.com/office/drawing/2014/main" id="{328B1590-3FD5-AC95-BB6F-01F42D750F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7239000" y="58042969"/>
          <a:ext cx="5830114" cy="42029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351</xdr:row>
      <xdr:rowOff>0</xdr:rowOff>
    </xdr:from>
    <xdr:to>
      <xdr:col>10</xdr:col>
      <xdr:colOff>381000</xdr:colOff>
      <xdr:row>368</xdr:row>
      <xdr:rowOff>174279</xdr:rowOff>
    </xdr:to>
    <xdr:pic>
      <xdr:nvPicPr>
        <xdr:cNvPr id="55" name="図 54">
          <a:extLst>
            <a:ext uri="{FF2B5EF4-FFF2-40B4-BE49-F238E27FC236}">
              <a16:creationId xmlns:a16="http://schemas.microsoft.com/office/drawing/2014/main" id="{834CA187-22C6-8A4E-62C7-5AB666F612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0" y="62686406"/>
          <a:ext cx="6381750" cy="321037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351</xdr:row>
      <xdr:rowOff>0</xdr:rowOff>
    </xdr:from>
    <xdr:to>
      <xdr:col>21</xdr:col>
      <xdr:colOff>309562</xdr:colOff>
      <xdr:row>369</xdr:row>
      <xdr:rowOff>11906</xdr:rowOff>
    </xdr:to>
    <xdr:pic>
      <xdr:nvPicPr>
        <xdr:cNvPr id="56" name="図 55">
          <a:extLst>
            <a:ext uri="{FF2B5EF4-FFF2-40B4-BE49-F238E27FC236}">
              <a16:creationId xmlns:a16="http://schemas.microsoft.com/office/drawing/2014/main" id="{EDDE2712-E526-38C4-A815-D34047FFB1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7239000" y="62686406"/>
          <a:ext cx="5881687" cy="3226594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372</xdr:row>
      <xdr:rowOff>0</xdr:rowOff>
    </xdr:from>
    <xdr:to>
      <xdr:col>21</xdr:col>
      <xdr:colOff>369094</xdr:colOff>
      <xdr:row>391</xdr:row>
      <xdr:rowOff>142875</xdr:rowOff>
    </xdr:to>
    <xdr:pic>
      <xdr:nvPicPr>
        <xdr:cNvPr id="57" name="図 56">
          <a:extLst>
            <a:ext uri="{FF2B5EF4-FFF2-40B4-BE49-F238E27FC236}">
              <a16:creationId xmlns:a16="http://schemas.microsoft.com/office/drawing/2014/main" id="{E5589E6E-A82F-67B2-B736-7324EE7103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7239000" y="66436875"/>
          <a:ext cx="5941219" cy="353615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371</xdr:row>
      <xdr:rowOff>178593</xdr:rowOff>
    </xdr:from>
    <xdr:to>
      <xdr:col>10</xdr:col>
      <xdr:colOff>500062</xdr:colOff>
      <xdr:row>391</xdr:row>
      <xdr:rowOff>178593</xdr:rowOff>
    </xdr:to>
    <xdr:pic>
      <xdr:nvPicPr>
        <xdr:cNvPr id="58" name="図 57">
          <a:extLst>
            <a:ext uri="{FF2B5EF4-FFF2-40B4-BE49-F238E27FC236}">
              <a16:creationId xmlns:a16="http://schemas.microsoft.com/office/drawing/2014/main" id="{C3681CA6-346B-FD89-2BD1-8E93391BF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0" y="66436874"/>
          <a:ext cx="6500812" cy="35718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394</xdr:row>
      <xdr:rowOff>178592</xdr:rowOff>
    </xdr:from>
    <xdr:to>
      <xdr:col>12</xdr:col>
      <xdr:colOff>315379</xdr:colOff>
      <xdr:row>416</xdr:row>
      <xdr:rowOff>11905</xdr:rowOff>
    </xdr:to>
    <xdr:pic>
      <xdr:nvPicPr>
        <xdr:cNvPr id="59" name="図 58">
          <a:extLst>
            <a:ext uri="{FF2B5EF4-FFF2-40B4-BE49-F238E27FC236}">
              <a16:creationId xmlns:a16="http://schemas.microsoft.com/office/drawing/2014/main" id="{7BF00363-1E80-1AC1-7D94-3A4F13D683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0" y="70544530"/>
          <a:ext cx="7554379" cy="3762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37" activePane="bottomRight" state="frozen"/>
      <selection pane="topRight" activeCell="B1" sqref="B1"/>
      <selection pane="bottomLeft" activeCell="A9" sqref="A9"/>
      <selection pane="bottomRight" activeCell="F44" sqref="F44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34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25</v>
      </c>
      <c r="E6" s="23"/>
      <c r="F6" s="24"/>
      <c r="G6" s="79" t="s">
        <v>3</v>
      </c>
      <c r="H6" s="80"/>
      <c r="I6" s="86"/>
      <c r="J6" s="79" t="s">
        <v>23</v>
      </c>
      <c r="K6" s="80"/>
      <c r="L6" s="86"/>
      <c r="M6" s="79" t="s">
        <v>24</v>
      </c>
      <c r="N6" s="80"/>
      <c r="O6" s="86"/>
    </row>
    <row r="7" spans="1:18" ht="19.5" thickBot="1" x14ac:dyDescent="0.45">
      <c r="A7" s="25"/>
      <c r="B7" s="25" t="s">
        <v>2</v>
      </c>
      <c r="C7" s="60" t="s">
        <v>29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23</v>
      </c>
      <c r="K8" s="84"/>
      <c r="L8" s="85"/>
      <c r="M8" s="83"/>
      <c r="N8" s="84"/>
      <c r="O8" s="85"/>
    </row>
    <row r="9" spans="1:18" x14ac:dyDescent="0.4">
      <c r="A9" s="7">
        <v>1</v>
      </c>
      <c r="B9" s="21">
        <v>44567</v>
      </c>
      <c r="C9" s="47">
        <v>2</v>
      </c>
      <c r="D9" s="51">
        <v>1.27</v>
      </c>
      <c r="E9" s="52">
        <v>-1</v>
      </c>
      <c r="F9" s="53">
        <v>-1</v>
      </c>
      <c r="G9" s="20">
        <f>IF(D9="","",G8+M9)</f>
        <v>103810</v>
      </c>
      <c r="H9" s="20">
        <f t="shared" ref="H9" si="0">IF(E9="","",H8+N9)</f>
        <v>97000</v>
      </c>
      <c r="I9" s="20">
        <f t="shared" ref="I9" si="1">IF(F9="","",I8+O9)</f>
        <v>97000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-3000</v>
      </c>
      <c r="O9" s="40">
        <f>IF(F9="","",L9*F9)</f>
        <v>-3000</v>
      </c>
      <c r="P9" s="20"/>
      <c r="Q9" s="20"/>
      <c r="R9" s="20"/>
    </row>
    <row r="10" spans="1:18" x14ac:dyDescent="0.4">
      <c r="A10" s="7">
        <v>2</v>
      </c>
      <c r="B10" s="4">
        <v>44578</v>
      </c>
      <c r="C10" s="44">
        <v>1</v>
      </c>
      <c r="D10" s="54">
        <v>1.27</v>
      </c>
      <c r="E10" s="55">
        <v>1.5</v>
      </c>
      <c r="F10" s="78">
        <v>2</v>
      </c>
      <c r="G10" s="20">
        <f t="shared" ref="G10:G42" si="2">IF(D10="","",G9+M10)</f>
        <v>107765.16099999999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2910</v>
      </c>
      <c r="L10" s="43">
        <f t="shared" ref="L10:L12" si="7">IF(I9="","",I9*0.03)</f>
        <v>2910</v>
      </c>
      <c r="M10" s="41">
        <f t="shared" ref="M10:M12" si="8">IF(D10="","",J10*D10)</f>
        <v>3955.1609999999996</v>
      </c>
      <c r="N10" s="42">
        <f t="shared" ref="N10:N12" si="9">IF(E10="","",K10*E10)</f>
        <v>4365</v>
      </c>
      <c r="O10" s="43">
        <f t="shared" ref="O10:O12" si="10">IF(F10="","",L10*F10)</f>
        <v>5820</v>
      </c>
      <c r="P10" s="20"/>
      <c r="Q10" s="20"/>
      <c r="R10" s="20"/>
    </row>
    <row r="11" spans="1:18" x14ac:dyDescent="0.4">
      <c r="A11" s="7">
        <v>3</v>
      </c>
      <c r="B11" s="4">
        <v>44581</v>
      </c>
      <c r="C11" s="44">
        <v>2</v>
      </c>
      <c r="D11" s="54">
        <v>1.27</v>
      </c>
      <c r="E11" s="55">
        <v>1.5</v>
      </c>
      <c r="F11" s="74">
        <v>2</v>
      </c>
      <c r="G11" s="20">
        <f t="shared" si="2"/>
        <v>111871.01363409999</v>
      </c>
      <c r="H11" s="20">
        <f t="shared" si="3"/>
        <v>105926.425</v>
      </c>
      <c r="I11" s="20">
        <f t="shared" si="4"/>
        <v>108989.2</v>
      </c>
      <c r="J11" s="41">
        <f t="shared" si="5"/>
        <v>3232.9548299999997</v>
      </c>
      <c r="K11" s="42">
        <f t="shared" si="6"/>
        <v>3040.95</v>
      </c>
      <c r="L11" s="43">
        <f t="shared" si="7"/>
        <v>3084.6</v>
      </c>
      <c r="M11" s="41">
        <f t="shared" si="8"/>
        <v>4105.8526340999997</v>
      </c>
      <c r="N11" s="42">
        <f t="shared" si="9"/>
        <v>4561.4249999999993</v>
      </c>
      <c r="O11" s="43">
        <f t="shared" si="10"/>
        <v>6169.2</v>
      </c>
      <c r="P11" s="20"/>
      <c r="Q11" s="20"/>
      <c r="R11" s="20"/>
    </row>
    <row r="12" spans="1:18" x14ac:dyDescent="0.4">
      <c r="A12" s="7">
        <v>4</v>
      </c>
      <c r="B12" s="4">
        <v>44586</v>
      </c>
      <c r="C12" s="44">
        <v>1</v>
      </c>
      <c r="D12" s="54">
        <v>1.27</v>
      </c>
      <c r="E12" s="55">
        <v>-1</v>
      </c>
      <c r="F12" s="56">
        <v>-1</v>
      </c>
      <c r="G12" s="20">
        <f t="shared" si="2"/>
        <v>116133.29925355921</v>
      </c>
      <c r="H12" s="20">
        <f t="shared" si="3"/>
        <v>102748.63225000001</v>
      </c>
      <c r="I12" s="20">
        <f t="shared" si="4"/>
        <v>105719.52399999999</v>
      </c>
      <c r="J12" s="41">
        <f t="shared" si="5"/>
        <v>3356.1304090229996</v>
      </c>
      <c r="K12" s="42">
        <f t="shared" si="6"/>
        <v>3177.7927500000001</v>
      </c>
      <c r="L12" s="43">
        <f t="shared" si="7"/>
        <v>3269.6759999999999</v>
      </c>
      <c r="M12" s="41">
        <f t="shared" si="8"/>
        <v>4262.2856194592096</v>
      </c>
      <c r="N12" s="42">
        <f t="shared" si="9"/>
        <v>-3177.7927500000001</v>
      </c>
      <c r="O12" s="43">
        <f t="shared" si="10"/>
        <v>-3269.6759999999999</v>
      </c>
      <c r="P12" s="20"/>
      <c r="Q12" s="20"/>
      <c r="R12" s="20"/>
    </row>
    <row r="13" spans="1:18" x14ac:dyDescent="0.4">
      <c r="A13" s="7">
        <v>5</v>
      </c>
      <c r="B13" s="4">
        <v>44593</v>
      </c>
      <c r="C13" s="44">
        <v>2</v>
      </c>
      <c r="D13" s="54">
        <v>1.27</v>
      </c>
      <c r="E13" s="55">
        <v>1.5</v>
      </c>
      <c r="F13" s="74">
        <v>2</v>
      </c>
      <c r="G13" s="20">
        <f t="shared" si="2"/>
        <v>120557.97795511982</v>
      </c>
      <c r="H13" s="20">
        <f t="shared" si="3"/>
        <v>107372.32070125001</v>
      </c>
      <c r="I13" s="20">
        <f t="shared" si="4"/>
        <v>112062.69544</v>
      </c>
      <c r="J13" s="41">
        <f t="shared" ref="J13:J58" si="11">IF(G12="","",G12*0.03)</f>
        <v>3483.998977606776</v>
      </c>
      <c r="K13" s="42">
        <f t="shared" ref="K13:K58" si="12">IF(H12="","",H12*0.03)</f>
        <v>3082.4589675000002</v>
      </c>
      <c r="L13" s="43">
        <f t="shared" ref="L13:L58" si="13">IF(I12="","",I12*0.03)</f>
        <v>3171.5857199999996</v>
      </c>
      <c r="M13" s="41">
        <f t="shared" ref="M13:M58" si="14">IF(D13="","",J13*D13)</f>
        <v>4424.6787015606051</v>
      </c>
      <c r="N13" s="42">
        <f t="shared" ref="N13:N58" si="15">IF(E13="","",K13*E13)</f>
        <v>4623.6884512500001</v>
      </c>
      <c r="O13" s="43">
        <f t="shared" ref="O13:O58" si="16">IF(F13="","",L13*F13)</f>
        <v>6343.1714399999992</v>
      </c>
      <c r="P13" s="20"/>
      <c r="Q13" s="20"/>
      <c r="R13" s="20"/>
    </row>
    <row r="14" spans="1:18" x14ac:dyDescent="0.4">
      <c r="A14" s="7">
        <v>6</v>
      </c>
      <c r="B14" s="4">
        <v>44607</v>
      </c>
      <c r="C14" s="44">
        <v>1</v>
      </c>
      <c r="D14" s="54">
        <v>1.27</v>
      </c>
      <c r="E14" s="55">
        <v>-1</v>
      </c>
      <c r="F14" s="56">
        <v>-1</v>
      </c>
      <c r="G14" s="20">
        <f t="shared" si="2"/>
        <v>125151.23691520988</v>
      </c>
      <c r="H14" s="20">
        <f t="shared" si="3"/>
        <v>104151.15108021251</v>
      </c>
      <c r="I14" s="20">
        <f t="shared" si="4"/>
        <v>108700.8145768</v>
      </c>
      <c r="J14" s="41">
        <f t="shared" si="11"/>
        <v>3616.7393386535941</v>
      </c>
      <c r="K14" s="42">
        <f t="shared" si="12"/>
        <v>3221.1696210374998</v>
      </c>
      <c r="L14" s="43">
        <f t="shared" si="13"/>
        <v>3361.8808631999996</v>
      </c>
      <c r="M14" s="41">
        <f t="shared" si="14"/>
        <v>4593.2589600900646</v>
      </c>
      <c r="N14" s="42">
        <f t="shared" si="15"/>
        <v>-3221.1696210374998</v>
      </c>
      <c r="O14" s="43">
        <f t="shared" si="16"/>
        <v>-3361.8808631999996</v>
      </c>
      <c r="P14" s="20"/>
      <c r="Q14" s="20"/>
      <c r="R14" s="20"/>
    </row>
    <row r="15" spans="1:18" x14ac:dyDescent="0.4">
      <c r="A15" s="7">
        <v>7</v>
      </c>
      <c r="B15" s="4">
        <v>44620</v>
      </c>
      <c r="C15" s="44">
        <v>2</v>
      </c>
      <c r="D15" s="54">
        <v>1.27</v>
      </c>
      <c r="E15" s="55">
        <v>1.5</v>
      </c>
      <c r="F15" s="78">
        <v>2</v>
      </c>
      <c r="G15" s="20">
        <f t="shared" si="2"/>
        <v>129919.49904167937</v>
      </c>
      <c r="H15" s="20">
        <f t="shared" si="3"/>
        <v>108837.95287882208</v>
      </c>
      <c r="I15" s="20">
        <f t="shared" si="4"/>
        <v>115222.86345140799</v>
      </c>
      <c r="J15" s="41">
        <f t="shared" si="11"/>
        <v>3754.5371074562963</v>
      </c>
      <c r="K15" s="42">
        <f t="shared" si="12"/>
        <v>3124.5345324063751</v>
      </c>
      <c r="L15" s="43">
        <f t="shared" si="13"/>
        <v>3261.0244373039995</v>
      </c>
      <c r="M15" s="41">
        <f t="shared" si="14"/>
        <v>4768.2621264694963</v>
      </c>
      <c r="N15" s="42">
        <f t="shared" si="15"/>
        <v>4686.8017986095629</v>
      </c>
      <c r="O15" s="43">
        <f t="shared" si="16"/>
        <v>6522.0488746079991</v>
      </c>
      <c r="P15" s="20" t="s">
        <v>68</v>
      </c>
      <c r="Q15" s="20"/>
      <c r="R15" s="20"/>
    </row>
    <row r="16" spans="1:18" x14ac:dyDescent="0.4">
      <c r="A16" s="7">
        <v>8</v>
      </c>
      <c r="B16" s="4">
        <v>44629</v>
      </c>
      <c r="C16" s="44">
        <v>2</v>
      </c>
      <c r="D16" s="54">
        <v>1.27</v>
      </c>
      <c r="E16" s="55">
        <v>-1</v>
      </c>
      <c r="F16" s="56">
        <v>-1</v>
      </c>
      <c r="G16" s="20">
        <f t="shared" si="2"/>
        <v>134869.43195516735</v>
      </c>
      <c r="H16" s="20">
        <f t="shared" si="3"/>
        <v>105572.81429245742</v>
      </c>
      <c r="I16" s="20">
        <f t="shared" si="4"/>
        <v>111766.17754786575</v>
      </c>
      <c r="J16" s="41">
        <f t="shared" si="11"/>
        <v>3897.5849712503809</v>
      </c>
      <c r="K16" s="42">
        <f t="shared" si="12"/>
        <v>3265.1385863646624</v>
      </c>
      <c r="L16" s="43">
        <f t="shared" si="13"/>
        <v>3456.6859035422394</v>
      </c>
      <c r="M16" s="41">
        <f t="shared" si="14"/>
        <v>4949.9329134879836</v>
      </c>
      <c r="N16" s="42">
        <f t="shared" si="15"/>
        <v>-3265.1385863646624</v>
      </c>
      <c r="O16" s="43">
        <f t="shared" si="16"/>
        <v>-3456.6859035422394</v>
      </c>
      <c r="P16" s="20"/>
      <c r="Q16" s="20"/>
      <c r="R16" s="20"/>
    </row>
    <row r="17" spans="1:18" x14ac:dyDescent="0.4">
      <c r="A17" s="7">
        <v>9</v>
      </c>
      <c r="B17" s="4">
        <v>44636</v>
      </c>
      <c r="C17" s="44">
        <v>1</v>
      </c>
      <c r="D17" s="54">
        <v>1.27</v>
      </c>
      <c r="E17" s="55">
        <v>1.5</v>
      </c>
      <c r="F17" s="78">
        <v>2</v>
      </c>
      <c r="G17" s="20">
        <f t="shared" si="2"/>
        <v>140007.95731265924</v>
      </c>
      <c r="H17" s="20">
        <f t="shared" si="3"/>
        <v>110323.59093561801</v>
      </c>
      <c r="I17" s="20">
        <f t="shared" si="4"/>
        <v>118472.14820073769</v>
      </c>
      <c r="J17" s="41">
        <f t="shared" si="11"/>
        <v>4046.0829586550203</v>
      </c>
      <c r="K17" s="42">
        <f t="shared" si="12"/>
        <v>3167.1844287737226</v>
      </c>
      <c r="L17" s="43">
        <f t="shared" si="13"/>
        <v>3352.9853264359722</v>
      </c>
      <c r="M17" s="41">
        <f t="shared" si="14"/>
        <v>5138.5253574918761</v>
      </c>
      <c r="N17" s="42">
        <f t="shared" si="15"/>
        <v>4750.7766431605842</v>
      </c>
      <c r="O17" s="43">
        <f t="shared" si="16"/>
        <v>6705.9706528719444</v>
      </c>
      <c r="P17" s="20"/>
      <c r="Q17" s="20"/>
      <c r="R17" s="20"/>
    </row>
    <row r="18" spans="1:18" x14ac:dyDescent="0.4">
      <c r="A18" s="7">
        <v>10</v>
      </c>
      <c r="B18" s="4">
        <v>44642</v>
      </c>
      <c r="C18" s="44">
        <v>1</v>
      </c>
      <c r="D18" s="54">
        <v>1.27</v>
      </c>
      <c r="E18" s="55">
        <v>1.5</v>
      </c>
      <c r="F18" s="56">
        <v>2</v>
      </c>
      <c r="G18" s="20">
        <f t="shared" si="2"/>
        <v>145342.26048627155</v>
      </c>
      <c r="H18" s="20">
        <f t="shared" si="3"/>
        <v>115288.15252772081</v>
      </c>
      <c r="I18" s="20">
        <f t="shared" si="4"/>
        <v>125580.47709278195</v>
      </c>
      <c r="J18" s="41">
        <f t="shared" si="11"/>
        <v>4200.2387193797767</v>
      </c>
      <c r="K18" s="42">
        <f t="shared" si="12"/>
        <v>3309.7077280685398</v>
      </c>
      <c r="L18" s="43">
        <f t="shared" si="13"/>
        <v>3554.1644460221305</v>
      </c>
      <c r="M18" s="41">
        <f t="shared" si="14"/>
        <v>5334.3031736123166</v>
      </c>
      <c r="N18" s="42">
        <f t="shared" si="15"/>
        <v>4964.5615921028093</v>
      </c>
      <c r="O18" s="43">
        <f t="shared" si="16"/>
        <v>7108.328892044261</v>
      </c>
      <c r="P18" s="20"/>
      <c r="Q18" s="20"/>
      <c r="R18" s="20"/>
    </row>
    <row r="19" spans="1:18" x14ac:dyDescent="0.4">
      <c r="A19" s="7">
        <v>11</v>
      </c>
      <c r="B19" s="4">
        <v>44645</v>
      </c>
      <c r="C19" s="44">
        <v>1</v>
      </c>
      <c r="D19" s="54">
        <v>1.27</v>
      </c>
      <c r="E19" s="55">
        <v>1.5</v>
      </c>
      <c r="F19" s="78">
        <v>2</v>
      </c>
      <c r="G19" s="20">
        <f t="shared" si="2"/>
        <v>150879.8006107985</v>
      </c>
      <c r="H19" s="20">
        <f t="shared" si="3"/>
        <v>120476.11939146825</v>
      </c>
      <c r="I19" s="20">
        <f t="shared" si="4"/>
        <v>133115.30571834886</v>
      </c>
      <c r="J19" s="41">
        <f t="shared" si="11"/>
        <v>4360.2678145881464</v>
      </c>
      <c r="K19" s="42">
        <f t="shared" si="12"/>
        <v>3458.6445758316245</v>
      </c>
      <c r="L19" s="43">
        <f t="shared" si="13"/>
        <v>3767.4143127834582</v>
      </c>
      <c r="M19" s="41">
        <f t="shared" si="14"/>
        <v>5537.5401245269459</v>
      </c>
      <c r="N19" s="42">
        <f t="shared" si="15"/>
        <v>5187.9668637474369</v>
      </c>
      <c r="O19" s="43">
        <f t="shared" si="16"/>
        <v>7534.8286255669163</v>
      </c>
      <c r="P19" s="20"/>
      <c r="Q19" s="20"/>
      <c r="R19" s="20"/>
    </row>
    <row r="20" spans="1:18" x14ac:dyDescent="0.4">
      <c r="A20" s="7">
        <v>12</v>
      </c>
      <c r="B20" s="4">
        <v>44656</v>
      </c>
      <c r="C20" s="44">
        <v>1</v>
      </c>
      <c r="D20" s="54">
        <v>1.27</v>
      </c>
      <c r="E20" s="55">
        <v>1.5</v>
      </c>
      <c r="F20" s="78">
        <v>2</v>
      </c>
      <c r="G20" s="20">
        <f t="shared" si="2"/>
        <v>156628.32101406992</v>
      </c>
      <c r="H20" s="20">
        <f t="shared" si="3"/>
        <v>125897.54476408432</v>
      </c>
      <c r="I20" s="20">
        <f t="shared" si="4"/>
        <v>141102.22406144979</v>
      </c>
      <c r="J20" s="41">
        <f t="shared" si="11"/>
        <v>4526.3940183239547</v>
      </c>
      <c r="K20" s="42">
        <f t="shared" si="12"/>
        <v>3614.2835817440473</v>
      </c>
      <c r="L20" s="43">
        <f t="shared" si="13"/>
        <v>3993.4591715504657</v>
      </c>
      <c r="M20" s="41">
        <f t="shared" si="14"/>
        <v>5748.5204032714228</v>
      </c>
      <c r="N20" s="42">
        <f t="shared" si="15"/>
        <v>5421.4253726160714</v>
      </c>
      <c r="O20" s="43">
        <f t="shared" si="16"/>
        <v>7986.9183431009315</v>
      </c>
      <c r="P20" s="20"/>
      <c r="Q20" s="20"/>
      <c r="R20" s="20"/>
    </row>
    <row r="21" spans="1:18" x14ac:dyDescent="0.4">
      <c r="A21" s="7">
        <v>13</v>
      </c>
      <c r="B21" s="4">
        <v>44676</v>
      </c>
      <c r="C21" s="44">
        <v>2</v>
      </c>
      <c r="D21" s="54">
        <v>1.27</v>
      </c>
      <c r="E21" s="55">
        <v>-1</v>
      </c>
      <c r="F21" s="56">
        <v>-1</v>
      </c>
      <c r="G21" s="20">
        <f t="shared" si="2"/>
        <v>162595.86004470597</v>
      </c>
      <c r="H21" s="20">
        <f t="shared" si="3"/>
        <v>122120.61842116179</v>
      </c>
      <c r="I21" s="20">
        <f t="shared" si="4"/>
        <v>136869.15733960629</v>
      </c>
      <c r="J21" s="41">
        <f t="shared" si="11"/>
        <v>4698.8496304220971</v>
      </c>
      <c r="K21" s="42">
        <f t="shared" si="12"/>
        <v>3776.9263429225293</v>
      </c>
      <c r="L21" s="43">
        <f t="shared" si="13"/>
        <v>4233.0667218434937</v>
      </c>
      <c r="M21" s="41">
        <f t="shared" si="14"/>
        <v>5967.5390306360632</v>
      </c>
      <c r="N21" s="42">
        <f t="shared" si="15"/>
        <v>-3776.9263429225293</v>
      </c>
      <c r="O21" s="43">
        <f t="shared" si="16"/>
        <v>-4233.0667218434937</v>
      </c>
      <c r="P21" s="20"/>
      <c r="Q21" s="20"/>
      <c r="R21" s="20"/>
    </row>
    <row r="22" spans="1:18" x14ac:dyDescent="0.4">
      <c r="A22" s="7">
        <v>14</v>
      </c>
      <c r="B22" s="4">
        <v>44693</v>
      </c>
      <c r="C22" s="44">
        <v>2</v>
      </c>
      <c r="D22" s="54">
        <v>1.27</v>
      </c>
      <c r="E22" s="55">
        <v>1.5</v>
      </c>
      <c r="F22" s="78">
        <v>2</v>
      </c>
      <c r="G22" s="20">
        <f t="shared" si="2"/>
        <v>168790.76231240926</v>
      </c>
      <c r="H22" s="20">
        <f t="shared" si="3"/>
        <v>127616.04625011407</v>
      </c>
      <c r="I22" s="20">
        <f t="shared" si="4"/>
        <v>145081.30677998267</v>
      </c>
      <c r="J22" s="41">
        <f t="shared" si="11"/>
        <v>4877.8758013411789</v>
      </c>
      <c r="K22" s="42">
        <f t="shared" si="12"/>
        <v>3663.6185526348536</v>
      </c>
      <c r="L22" s="43">
        <f t="shared" si="13"/>
        <v>4106.0747201881886</v>
      </c>
      <c r="M22" s="41">
        <f t="shared" si="14"/>
        <v>6194.9022677032972</v>
      </c>
      <c r="N22" s="42">
        <f t="shared" si="15"/>
        <v>5495.4278289522808</v>
      </c>
      <c r="O22" s="43">
        <f t="shared" si="16"/>
        <v>8212.1494403763772</v>
      </c>
      <c r="P22" s="20"/>
      <c r="Q22" s="20"/>
      <c r="R22" s="20"/>
    </row>
    <row r="23" spans="1:18" x14ac:dyDescent="0.4">
      <c r="A23" s="7">
        <v>15</v>
      </c>
      <c r="B23" s="4">
        <v>44698</v>
      </c>
      <c r="C23" s="44">
        <v>1</v>
      </c>
      <c r="D23" s="54">
        <v>1.27</v>
      </c>
      <c r="E23" s="55">
        <v>-1</v>
      </c>
      <c r="F23" s="74">
        <v>-1</v>
      </c>
      <c r="G23" s="20">
        <f t="shared" si="2"/>
        <v>175221.69035651206</v>
      </c>
      <c r="H23" s="20">
        <f t="shared" si="3"/>
        <v>123787.56486261066</v>
      </c>
      <c r="I23" s="20">
        <f t="shared" si="4"/>
        <v>140728.8675765832</v>
      </c>
      <c r="J23" s="41">
        <f t="shared" si="11"/>
        <v>5063.7228693722782</v>
      </c>
      <c r="K23" s="42">
        <f t="shared" si="12"/>
        <v>3828.481387503422</v>
      </c>
      <c r="L23" s="43">
        <f t="shared" si="13"/>
        <v>4352.43920339948</v>
      </c>
      <c r="M23" s="41">
        <f t="shared" si="14"/>
        <v>6430.9280441027931</v>
      </c>
      <c r="N23" s="42">
        <f t="shared" si="15"/>
        <v>-3828.481387503422</v>
      </c>
      <c r="O23" s="43">
        <f t="shared" si="16"/>
        <v>-4352.43920339948</v>
      </c>
      <c r="P23" s="20"/>
      <c r="Q23" s="20"/>
      <c r="R23" s="20"/>
    </row>
    <row r="24" spans="1:18" x14ac:dyDescent="0.4">
      <c r="A24" s="7">
        <v>16</v>
      </c>
      <c r="B24" s="4">
        <v>44712</v>
      </c>
      <c r="C24" s="44">
        <v>1</v>
      </c>
      <c r="D24" s="54">
        <v>1.27</v>
      </c>
      <c r="E24" s="55">
        <v>1.5</v>
      </c>
      <c r="F24" s="78">
        <v>2</v>
      </c>
      <c r="G24" s="20">
        <f t="shared" si="2"/>
        <v>181897.63675909516</v>
      </c>
      <c r="H24" s="20">
        <f t="shared" si="3"/>
        <v>129358.00528142814</v>
      </c>
      <c r="I24" s="20">
        <f t="shared" si="4"/>
        <v>149172.59963117819</v>
      </c>
      <c r="J24" s="41">
        <f t="shared" si="11"/>
        <v>5256.6507106953613</v>
      </c>
      <c r="K24" s="42">
        <f t="shared" si="12"/>
        <v>3713.6269458783195</v>
      </c>
      <c r="L24" s="43">
        <f t="shared" si="13"/>
        <v>4221.8660272974957</v>
      </c>
      <c r="M24" s="41">
        <f t="shared" si="14"/>
        <v>6675.9464025831094</v>
      </c>
      <c r="N24" s="42">
        <f t="shared" si="15"/>
        <v>5570.4404188174794</v>
      </c>
      <c r="O24" s="43">
        <f t="shared" si="16"/>
        <v>8443.7320545949915</v>
      </c>
      <c r="P24" s="20"/>
      <c r="Q24" s="20"/>
      <c r="R24" s="20"/>
    </row>
    <row r="25" spans="1:18" x14ac:dyDescent="0.4">
      <c r="A25" s="7">
        <v>17</v>
      </c>
      <c r="B25" s="4">
        <v>44713</v>
      </c>
      <c r="C25" s="44">
        <v>1</v>
      </c>
      <c r="D25" s="54">
        <v>1.27</v>
      </c>
      <c r="E25" s="55">
        <v>1.5</v>
      </c>
      <c r="F25" s="56">
        <v>2</v>
      </c>
      <c r="G25" s="20">
        <f t="shared" si="2"/>
        <v>188827.93671961667</v>
      </c>
      <c r="H25" s="20">
        <f t="shared" si="3"/>
        <v>135179.11551909239</v>
      </c>
      <c r="I25" s="20">
        <f t="shared" si="4"/>
        <v>158122.95560904889</v>
      </c>
      <c r="J25" s="41">
        <f t="shared" si="11"/>
        <v>5456.9291027728541</v>
      </c>
      <c r="K25" s="42">
        <f t="shared" si="12"/>
        <v>3880.7401584428439</v>
      </c>
      <c r="L25" s="43">
        <f t="shared" si="13"/>
        <v>4475.1779889353456</v>
      </c>
      <c r="M25" s="41">
        <f t="shared" si="14"/>
        <v>6930.2999605215246</v>
      </c>
      <c r="N25" s="42">
        <f t="shared" si="15"/>
        <v>5821.1102376642657</v>
      </c>
      <c r="O25" s="43">
        <f t="shared" si="16"/>
        <v>8950.3559778706913</v>
      </c>
      <c r="P25" s="20"/>
      <c r="Q25" s="20"/>
      <c r="R25" s="20"/>
    </row>
    <row r="26" spans="1:18" x14ac:dyDescent="0.4">
      <c r="A26" s="7">
        <v>18</v>
      </c>
      <c r="B26" s="4">
        <v>44722</v>
      </c>
      <c r="C26" s="44">
        <v>1</v>
      </c>
      <c r="D26" s="54">
        <v>1.27</v>
      </c>
      <c r="E26" s="55">
        <v>1.5</v>
      </c>
      <c r="F26" s="56">
        <v>2</v>
      </c>
      <c r="G26" s="20">
        <f t="shared" si="2"/>
        <v>196022.28110863408</v>
      </c>
      <c r="H26" s="20">
        <f t="shared" si="3"/>
        <v>141262.17571745155</v>
      </c>
      <c r="I26" s="20">
        <f t="shared" si="4"/>
        <v>167610.33294559183</v>
      </c>
      <c r="J26" s="41">
        <f t="shared" si="11"/>
        <v>5664.8381015884997</v>
      </c>
      <c r="K26" s="42">
        <f t="shared" si="12"/>
        <v>4055.3734655727717</v>
      </c>
      <c r="L26" s="43">
        <f t="shared" si="13"/>
        <v>4743.6886682714667</v>
      </c>
      <c r="M26" s="41">
        <f t="shared" si="14"/>
        <v>7194.3443890173949</v>
      </c>
      <c r="N26" s="42">
        <f t="shared" si="15"/>
        <v>6083.0601983591578</v>
      </c>
      <c r="O26" s="43">
        <f t="shared" si="16"/>
        <v>9487.3773365429333</v>
      </c>
      <c r="P26" s="20"/>
      <c r="Q26" s="20"/>
      <c r="R26" s="20"/>
    </row>
    <row r="27" spans="1:18" x14ac:dyDescent="0.4">
      <c r="A27" s="7">
        <v>19</v>
      </c>
      <c r="B27" s="4">
        <v>44733</v>
      </c>
      <c r="C27" s="44">
        <v>1</v>
      </c>
      <c r="D27" s="54">
        <v>1.27</v>
      </c>
      <c r="E27" s="55">
        <v>1.5</v>
      </c>
      <c r="F27" s="78">
        <v>2</v>
      </c>
      <c r="G27" s="20">
        <f t="shared" si="2"/>
        <v>203490.73001887303</v>
      </c>
      <c r="H27" s="20">
        <f t="shared" si="3"/>
        <v>147618.97362473689</v>
      </c>
      <c r="I27" s="20">
        <f t="shared" si="4"/>
        <v>177666.95292232733</v>
      </c>
      <c r="J27" s="41">
        <f t="shared" si="11"/>
        <v>5880.6684332590221</v>
      </c>
      <c r="K27" s="42">
        <f t="shared" si="12"/>
        <v>4237.8652715235467</v>
      </c>
      <c r="L27" s="43">
        <f t="shared" si="13"/>
        <v>5028.3099883677551</v>
      </c>
      <c r="M27" s="41">
        <f t="shared" si="14"/>
        <v>7468.448910238958</v>
      </c>
      <c r="N27" s="42">
        <f t="shared" si="15"/>
        <v>6356.7979072853195</v>
      </c>
      <c r="O27" s="43">
        <f t="shared" si="16"/>
        <v>10056.61997673551</v>
      </c>
      <c r="P27" s="20"/>
      <c r="Q27" s="20"/>
      <c r="R27" s="20"/>
    </row>
    <row r="28" spans="1:18" x14ac:dyDescent="0.4">
      <c r="A28" s="7">
        <v>20</v>
      </c>
      <c r="B28" s="4">
        <v>44734</v>
      </c>
      <c r="C28" s="44">
        <v>2</v>
      </c>
      <c r="D28" s="54">
        <v>1.27</v>
      </c>
      <c r="E28" s="55">
        <v>1.5</v>
      </c>
      <c r="F28" s="56">
        <v>2</v>
      </c>
      <c r="G28" s="20">
        <f t="shared" si="2"/>
        <v>211243.7268325921</v>
      </c>
      <c r="H28" s="20">
        <f t="shared" si="3"/>
        <v>154261.82743785004</v>
      </c>
      <c r="I28" s="20">
        <f t="shared" si="4"/>
        <v>188326.97009766696</v>
      </c>
      <c r="J28" s="41">
        <f t="shared" si="11"/>
        <v>6104.7219005661909</v>
      </c>
      <c r="K28" s="42">
        <f t="shared" si="12"/>
        <v>4428.5692087421066</v>
      </c>
      <c r="L28" s="43">
        <f t="shared" si="13"/>
        <v>5330.0085876698195</v>
      </c>
      <c r="M28" s="41">
        <f t="shared" si="14"/>
        <v>7752.9968137190626</v>
      </c>
      <c r="N28" s="42">
        <f t="shared" si="15"/>
        <v>6642.85381311316</v>
      </c>
      <c r="O28" s="43">
        <f t="shared" si="16"/>
        <v>10660.017175339639</v>
      </c>
      <c r="P28" s="20"/>
      <c r="Q28" s="20"/>
      <c r="R28" s="20"/>
    </row>
    <row r="29" spans="1:18" x14ac:dyDescent="0.4">
      <c r="A29" s="7">
        <v>21</v>
      </c>
      <c r="B29" s="4">
        <v>44747</v>
      </c>
      <c r="C29" s="44">
        <v>1</v>
      </c>
      <c r="D29" s="54">
        <v>1.27</v>
      </c>
      <c r="E29" s="55">
        <v>1.5</v>
      </c>
      <c r="F29" s="74">
        <v>2</v>
      </c>
      <c r="G29" s="20">
        <f t="shared" si="2"/>
        <v>219292.11282491387</v>
      </c>
      <c r="H29" s="20">
        <f t="shared" si="3"/>
        <v>161203.60967255328</v>
      </c>
      <c r="I29" s="20">
        <f t="shared" si="4"/>
        <v>199626.58830352698</v>
      </c>
      <c r="J29" s="41">
        <f t="shared" si="11"/>
        <v>6337.3118049777631</v>
      </c>
      <c r="K29" s="42">
        <f t="shared" si="12"/>
        <v>4627.8548231355007</v>
      </c>
      <c r="L29" s="43">
        <f t="shared" si="13"/>
        <v>5649.8091029300085</v>
      </c>
      <c r="M29" s="41">
        <f t="shared" si="14"/>
        <v>8048.3859923217597</v>
      </c>
      <c r="N29" s="42">
        <f t="shared" si="15"/>
        <v>6941.7822347032507</v>
      </c>
      <c r="O29" s="43">
        <f t="shared" si="16"/>
        <v>11299.618205860017</v>
      </c>
      <c r="P29" s="20"/>
      <c r="Q29" s="20"/>
      <c r="R29" s="20"/>
    </row>
    <row r="30" spans="1:18" x14ac:dyDescent="0.4">
      <c r="A30" s="7">
        <v>22</v>
      </c>
      <c r="B30" s="4">
        <v>44755</v>
      </c>
      <c r="C30" s="44">
        <v>1</v>
      </c>
      <c r="D30" s="54">
        <v>1.27</v>
      </c>
      <c r="E30" s="55">
        <v>1.5</v>
      </c>
      <c r="F30" s="78">
        <v>2</v>
      </c>
      <c r="G30" s="20">
        <f t="shared" si="2"/>
        <v>227647.14232354308</v>
      </c>
      <c r="H30" s="20">
        <f t="shared" si="3"/>
        <v>168457.77210781819</v>
      </c>
      <c r="I30" s="20">
        <f t="shared" si="4"/>
        <v>211604.18360173859</v>
      </c>
      <c r="J30" s="41">
        <f t="shared" si="11"/>
        <v>6578.7633847474162</v>
      </c>
      <c r="K30" s="42">
        <f t="shared" si="12"/>
        <v>4836.1082901765985</v>
      </c>
      <c r="L30" s="43">
        <f t="shared" si="13"/>
        <v>5988.7976491058089</v>
      </c>
      <c r="M30" s="41">
        <f t="shared" si="14"/>
        <v>8355.0294986292192</v>
      </c>
      <c r="N30" s="42">
        <f t="shared" si="15"/>
        <v>7254.1624352648978</v>
      </c>
      <c r="O30" s="43">
        <f t="shared" si="16"/>
        <v>11977.595298211618</v>
      </c>
      <c r="P30" s="20"/>
      <c r="Q30" s="20"/>
      <c r="R30" s="20"/>
    </row>
    <row r="31" spans="1:18" x14ac:dyDescent="0.4">
      <c r="A31" s="7">
        <v>23</v>
      </c>
      <c r="B31" s="4">
        <v>44774</v>
      </c>
      <c r="C31" s="44">
        <v>2</v>
      </c>
      <c r="D31" s="54">
        <v>1.27</v>
      </c>
      <c r="E31" s="55">
        <v>1.5</v>
      </c>
      <c r="F31" s="56">
        <v>-1</v>
      </c>
      <c r="G31" s="20">
        <f t="shared" si="2"/>
        <v>236320.49844607007</v>
      </c>
      <c r="H31" s="20">
        <f t="shared" si="3"/>
        <v>176038.37185267001</v>
      </c>
      <c r="I31" s="20">
        <f t="shared" si="4"/>
        <v>205256.05809368644</v>
      </c>
      <c r="J31" s="41">
        <f t="shared" si="11"/>
        <v>6829.4142697062925</v>
      </c>
      <c r="K31" s="42">
        <f t="shared" si="12"/>
        <v>5053.7331632345458</v>
      </c>
      <c r="L31" s="43">
        <f t="shared" si="13"/>
        <v>6348.1255080521578</v>
      </c>
      <c r="M31" s="41">
        <f t="shared" si="14"/>
        <v>8673.3561225269914</v>
      </c>
      <c r="N31" s="42">
        <f t="shared" si="15"/>
        <v>7580.5997448518192</v>
      </c>
      <c r="O31" s="43">
        <f t="shared" si="16"/>
        <v>-6348.1255080521578</v>
      </c>
      <c r="P31" s="20"/>
      <c r="Q31" s="20"/>
      <c r="R31" s="20"/>
    </row>
    <row r="32" spans="1:18" x14ac:dyDescent="0.4">
      <c r="A32" s="7">
        <v>24</v>
      </c>
      <c r="B32" s="4">
        <v>44776</v>
      </c>
      <c r="C32" s="44">
        <v>1</v>
      </c>
      <c r="D32" s="54">
        <v>1.27</v>
      </c>
      <c r="E32" s="55">
        <v>1.5</v>
      </c>
      <c r="F32" s="56">
        <v>2</v>
      </c>
      <c r="G32" s="20">
        <f t="shared" si="2"/>
        <v>245324.30943686533</v>
      </c>
      <c r="H32" s="20">
        <f t="shared" si="3"/>
        <v>183960.09858604017</v>
      </c>
      <c r="I32" s="20">
        <f t="shared" si="4"/>
        <v>217571.42157930764</v>
      </c>
      <c r="J32" s="41">
        <f t="shared" si="11"/>
        <v>7089.6149533821017</v>
      </c>
      <c r="K32" s="42">
        <f t="shared" si="12"/>
        <v>5281.1511555800998</v>
      </c>
      <c r="L32" s="43">
        <f t="shared" si="13"/>
        <v>6157.6817428105933</v>
      </c>
      <c r="M32" s="41">
        <f t="shared" si="14"/>
        <v>9003.8109907952694</v>
      </c>
      <c r="N32" s="42">
        <f t="shared" si="15"/>
        <v>7921.7267333701493</v>
      </c>
      <c r="O32" s="43">
        <f t="shared" si="16"/>
        <v>12315.363485621187</v>
      </c>
      <c r="P32" s="20"/>
      <c r="Q32" s="20"/>
      <c r="R32" s="20"/>
    </row>
    <row r="33" spans="1:18" x14ac:dyDescent="0.4">
      <c r="A33" s="7">
        <v>25</v>
      </c>
      <c r="B33" s="4">
        <v>44797</v>
      </c>
      <c r="C33" s="44">
        <v>2</v>
      </c>
      <c r="D33" s="54">
        <v>1.27</v>
      </c>
      <c r="E33" s="55">
        <v>1.5</v>
      </c>
      <c r="F33" s="56">
        <v>2</v>
      </c>
      <c r="G33" s="20">
        <f t="shared" si="2"/>
        <v>254671.1656264099</v>
      </c>
      <c r="H33" s="20">
        <f t="shared" si="3"/>
        <v>192238.30302241197</v>
      </c>
      <c r="I33" s="20">
        <f t="shared" si="4"/>
        <v>230625.70687406609</v>
      </c>
      <c r="J33" s="41">
        <f t="shared" si="11"/>
        <v>7359.7292831059594</v>
      </c>
      <c r="K33" s="42">
        <f t="shared" si="12"/>
        <v>5518.8029575812052</v>
      </c>
      <c r="L33" s="43">
        <f t="shared" si="13"/>
        <v>6527.1426473792289</v>
      </c>
      <c r="M33" s="41">
        <f t="shared" si="14"/>
        <v>9346.8561895445691</v>
      </c>
      <c r="N33" s="42">
        <f t="shared" si="15"/>
        <v>8278.2044363718087</v>
      </c>
      <c r="O33" s="43">
        <f t="shared" si="16"/>
        <v>13054.285294758458</v>
      </c>
      <c r="P33" s="20"/>
      <c r="Q33" s="20"/>
      <c r="R33" s="20"/>
    </row>
    <row r="34" spans="1:18" x14ac:dyDescent="0.4">
      <c r="A34" s="7">
        <v>26</v>
      </c>
      <c r="B34" s="4">
        <v>44798</v>
      </c>
      <c r="C34" s="44">
        <v>2</v>
      </c>
      <c r="D34" s="54">
        <v>1.27</v>
      </c>
      <c r="E34" s="55">
        <v>1.5</v>
      </c>
      <c r="F34" s="74">
        <v>2</v>
      </c>
      <c r="G34" s="20">
        <f t="shared" si="2"/>
        <v>264374.13703677611</v>
      </c>
      <c r="H34" s="20">
        <f t="shared" si="3"/>
        <v>200889.02665842051</v>
      </c>
      <c r="I34" s="20">
        <f t="shared" si="4"/>
        <v>244463.24928651005</v>
      </c>
      <c r="J34" s="41">
        <f t="shared" si="11"/>
        <v>7640.1349687922966</v>
      </c>
      <c r="K34" s="42">
        <f t="shared" si="12"/>
        <v>5767.1490906723593</v>
      </c>
      <c r="L34" s="43">
        <f t="shared" si="13"/>
        <v>6918.7712062219825</v>
      </c>
      <c r="M34" s="41">
        <f t="shared" si="14"/>
        <v>9702.9714103662172</v>
      </c>
      <c r="N34" s="42">
        <f t="shared" si="15"/>
        <v>8650.723636008539</v>
      </c>
      <c r="O34" s="43">
        <f t="shared" si="16"/>
        <v>13837.542412443965</v>
      </c>
      <c r="P34" s="20"/>
      <c r="Q34" s="20"/>
      <c r="R34" s="20"/>
    </row>
    <row r="35" spans="1:18" x14ac:dyDescent="0.4">
      <c r="A35" s="7">
        <v>27</v>
      </c>
      <c r="B35" s="4">
        <v>44803</v>
      </c>
      <c r="C35" s="44">
        <v>2</v>
      </c>
      <c r="D35" s="54">
        <v>1.27</v>
      </c>
      <c r="E35" s="55">
        <v>-1</v>
      </c>
      <c r="F35" s="74">
        <v>-1</v>
      </c>
      <c r="G35" s="20">
        <f t="shared" si="2"/>
        <v>274446.79165787727</v>
      </c>
      <c r="H35" s="20">
        <f t="shared" si="3"/>
        <v>194862.3558586679</v>
      </c>
      <c r="I35" s="20">
        <f t="shared" si="4"/>
        <v>237129.35180791476</v>
      </c>
      <c r="J35" s="41">
        <f t="shared" si="11"/>
        <v>7931.2241111032827</v>
      </c>
      <c r="K35" s="42">
        <f t="shared" si="12"/>
        <v>6026.6707997526155</v>
      </c>
      <c r="L35" s="43">
        <f t="shared" si="13"/>
        <v>7333.8974785953014</v>
      </c>
      <c r="M35" s="41">
        <f t="shared" si="14"/>
        <v>10072.654621101168</v>
      </c>
      <c r="N35" s="42">
        <f t="shared" si="15"/>
        <v>-6026.6707997526155</v>
      </c>
      <c r="O35" s="43">
        <f t="shared" si="16"/>
        <v>-7333.8974785953014</v>
      </c>
      <c r="P35" s="20"/>
      <c r="Q35" s="20"/>
      <c r="R35" s="20"/>
    </row>
    <row r="36" spans="1:18" x14ac:dyDescent="0.4">
      <c r="A36" s="7">
        <v>28</v>
      </c>
      <c r="B36" s="4">
        <v>44806</v>
      </c>
      <c r="C36" s="44">
        <v>1</v>
      </c>
      <c r="D36" s="54">
        <v>1.27</v>
      </c>
      <c r="E36" s="55">
        <v>1.5</v>
      </c>
      <c r="F36" s="56">
        <v>2</v>
      </c>
      <c r="G36" s="20">
        <f t="shared" si="2"/>
        <v>284903.21442004241</v>
      </c>
      <c r="H36" s="20">
        <f t="shared" si="3"/>
        <v>203631.16187230794</v>
      </c>
      <c r="I36" s="20">
        <f t="shared" si="4"/>
        <v>251357.11291638965</v>
      </c>
      <c r="J36" s="41">
        <f t="shared" si="11"/>
        <v>8233.403749736317</v>
      </c>
      <c r="K36" s="42">
        <f t="shared" si="12"/>
        <v>5845.8706757600366</v>
      </c>
      <c r="L36" s="43">
        <f t="shared" si="13"/>
        <v>7113.880554237443</v>
      </c>
      <c r="M36" s="41">
        <f t="shared" si="14"/>
        <v>10456.422762165123</v>
      </c>
      <c r="N36" s="42">
        <f t="shared" si="15"/>
        <v>8768.8060136400545</v>
      </c>
      <c r="O36" s="43">
        <f t="shared" si="16"/>
        <v>14227.761108474886</v>
      </c>
      <c r="P36" s="20" t="s">
        <v>67</v>
      </c>
      <c r="Q36" s="20"/>
      <c r="R36" s="20"/>
    </row>
    <row r="37" spans="1:18" x14ac:dyDescent="0.4">
      <c r="A37" s="7">
        <v>29</v>
      </c>
      <c r="B37" s="4">
        <v>44830</v>
      </c>
      <c r="C37" s="44">
        <v>1</v>
      </c>
      <c r="D37" s="54">
        <v>1.27</v>
      </c>
      <c r="E37" s="55">
        <v>1.5</v>
      </c>
      <c r="F37" s="56">
        <v>2</v>
      </c>
      <c r="G37" s="20">
        <f t="shared" si="2"/>
        <v>295758.02688944602</v>
      </c>
      <c r="H37" s="20">
        <f t="shared" si="3"/>
        <v>212794.5641565618</v>
      </c>
      <c r="I37" s="20">
        <f t="shared" si="4"/>
        <v>266438.53969137301</v>
      </c>
      <c r="J37" s="41">
        <f t="shared" si="11"/>
        <v>8547.0964326012727</v>
      </c>
      <c r="K37" s="42">
        <f t="shared" si="12"/>
        <v>6108.9348561692377</v>
      </c>
      <c r="L37" s="43">
        <f t="shared" si="13"/>
        <v>7540.713387491689</v>
      </c>
      <c r="M37" s="41">
        <f t="shared" si="14"/>
        <v>10854.812469403616</v>
      </c>
      <c r="N37" s="42">
        <f t="shared" si="15"/>
        <v>9163.4022842538561</v>
      </c>
      <c r="O37" s="43">
        <f t="shared" si="16"/>
        <v>15081.426774983378</v>
      </c>
      <c r="P37" s="20"/>
      <c r="Q37" s="20"/>
      <c r="R37" s="20"/>
    </row>
    <row r="38" spans="1:18" x14ac:dyDescent="0.4">
      <c r="A38" s="7">
        <v>30</v>
      </c>
      <c r="B38" s="4">
        <v>44889</v>
      </c>
      <c r="C38" s="44">
        <v>2</v>
      </c>
      <c r="D38" s="54">
        <v>1.27</v>
      </c>
      <c r="E38" s="55">
        <v>1.5</v>
      </c>
      <c r="F38" s="56">
        <v>-1</v>
      </c>
      <c r="G38" s="20">
        <f t="shared" si="2"/>
        <v>307026.40771393391</v>
      </c>
      <c r="H38" s="20">
        <f t="shared" si="3"/>
        <v>222370.31954360707</v>
      </c>
      <c r="I38" s="20">
        <f t="shared" si="4"/>
        <v>258445.38350063181</v>
      </c>
      <c r="J38" s="41">
        <f t="shared" si="11"/>
        <v>8872.7408066833796</v>
      </c>
      <c r="K38" s="42">
        <f t="shared" si="12"/>
        <v>6383.8369246968541</v>
      </c>
      <c r="L38" s="43">
        <f t="shared" si="13"/>
        <v>7993.1561907411897</v>
      </c>
      <c r="M38" s="41">
        <f t="shared" si="14"/>
        <v>11268.380824487893</v>
      </c>
      <c r="N38" s="42">
        <f t="shared" si="15"/>
        <v>9575.7553870452812</v>
      </c>
      <c r="O38" s="43">
        <f t="shared" si="16"/>
        <v>-7993.1561907411897</v>
      </c>
      <c r="P38" s="20"/>
      <c r="Q38" s="20"/>
      <c r="R38" s="20"/>
    </row>
    <row r="39" spans="1:18" x14ac:dyDescent="0.4">
      <c r="A39" s="7">
        <v>31</v>
      </c>
      <c r="B39" s="4">
        <v>44890</v>
      </c>
      <c r="C39" s="44">
        <v>1</v>
      </c>
      <c r="D39" s="54">
        <v>1.27</v>
      </c>
      <c r="E39" s="55">
        <v>1.5</v>
      </c>
      <c r="F39" s="56">
        <v>-1</v>
      </c>
      <c r="G39" s="20">
        <f t="shared" si="2"/>
        <v>318724.11384783476</v>
      </c>
      <c r="H39" s="20">
        <f t="shared" si="3"/>
        <v>232376.98392306938</v>
      </c>
      <c r="I39" s="20">
        <f t="shared" si="4"/>
        <v>250692.02199561286</v>
      </c>
      <c r="J39" s="41">
        <f t="shared" si="11"/>
        <v>9210.7922314180159</v>
      </c>
      <c r="K39" s="42">
        <f t="shared" si="12"/>
        <v>6671.1095863082119</v>
      </c>
      <c r="L39" s="43">
        <f t="shared" si="13"/>
        <v>7753.3615050189537</v>
      </c>
      <c r="M39" s="41">
        <f t="shared" si="14"/>
        <v>11697.70613390088</v>
      </c>
      <c r="N39" s="42">
        <f t="shared" si="15"/>
        <v>10006.664379462318</v>
      </c>
      <c r="O39" s="43">
        <f t="shared" si="16"/>
        <v>-7753.3615050189537</v>
      </c>
      <c r="P39" s="20"/>
      <c r="Q39" s="20"/>
      <c r="R39" s="20"/>
    </row>
    <row r="40" spans="1:18" x14ac:dyDescent="0.4">
      <c r="A40" s="7">
        <v>32</v>
      </c>
      <c r="B40" s="4">
        <v>44901</v>
      </c>
      <c r="C40" s="44">
        <v>1</v>
      </c>
      <c r="D40" s="54">
        <v>1.27</v>
      </c>
      <c r="E40" s="55">
        <v>1.5</v>
      </c>
      <c r="F40" s="56">
        <v>2</v>
      </c>
      <c r="G40" s="20">
        <f t="shared" si="2"/>
        <v>330867.50258543727</v>
      </c>
      <c r="H40" s="20">
        <f t="shared" si="3"/>
        <v>242833.94819960749</v>
      </c>
      <c r="I40" s="20">
        <f t="shared" si="4"/>
        <v>265733.54331534961</v>
      </c>
      <c r="J40" s="41">
        <f t="shared" si="11"/>
        <v>9561.7234154350426</v>
      </c>
      <c r="K40" s="42">
        <f t="shared" si="12"/>
        <v>6971.3095176920806</v>
      </c>
      <c r="L40" s="43">
        <f t="shared" si="13"/>
        <v>7520.7606598683851</v>
      </c>
      <c r="M40" s="41">
        <f t="shared" si="14"/>
        <v>12143.388737602505</v>
      </c>
      <c r="N40" s="42">
        <f t="shared" si="15"/>
        <v>10456.964276538121</v>
      </c>
      <c r="O40" s="43">
        <f t="shared" si="16"/>
        <v>15041.52131973677</v>
      </c>
      <c r="P40" s="20"/>
      <c r="Q40" s="20"/>
      <c r="R40" s="20"/>
    </row>
    <row r="41" spans="1:18" x14ac:dyDescent="0.4">
      <c r="A41" s="7">
        <v>33</v>
      </c>
      <c r="B41" s="4">
        <v>44918</v>
      </c>
      <c r="C41" s="44">
        <v>1</v>
      </c>
      <c r="D41" s="54">
        <v>1.27</v>
      </c>
      <c r="E41" s="55">
        <v>1.5</v>
      </c>
      <c r="F41" s="74">
        <v>2</v>
      </c>
      <c r="G41" s="20">
        <f t="shared" si="2"/>
        <v>343473.55443394242</v>
      </c>
      <c r="H41" s="20">
        <f t="shared" si="3"/>
        <v>253761.47586858983</v>
      </c>
      <c r="I41" s="20">
        <f t="shared" si="4"/>
        <v>281677.55591427058</v>
      </c>
      <c r="J41" s="41">
        <f t="shared" si="11"/>
        <v>9926.0250775631175</v>
      </c>
      <c r="K41" s="42">
        <f t="shared" si="12"/>
        <v>7285.0184459882248</v>
      </c>
      <c r="L41" s="43">
        <f t="shared" si="13"/>
        <v>7972.0062994604878</v>
      </c>
      <c r="M41" s="41">
        <f t="shared" si="14"/>
        <v>12606.05184850516</v>
      </c>
      <c r="N41" s="42">
        <f t="shared" si="15"/>
        <v>10927.527668982337</v>
      </c>
      <c r="O41" s="43">
        <f t="shared" si="16"/>
        <v>15944.012598920976</v>
      </c>
      <c r="P41" s="20"/>
      <c r="Q41" s="20"/>
      <c r="R41" s="20"/>
    </row>
    <row r="42" spans="1:18" x14ac:dyDescent="0.4">
      <c r="A42" s="7">
        <v>34</v>
      </c>
      <c r="B42" s="4">
        <v>44923</v>
      </c>
      <c r="C42" s="44">
        <v>1</v>
      </c>
      <c r="D42" s="54">
        <v>1.27</v>
      </c>
      <c r="E42" s="55">
        <v>1.5</v>
      </c>
      <c r="F42" s="74">
        <v>2</v>
      </c>
      <c r="G42" s="20">
        <f t="shared" si="2"/>
        <v>356559.89685787563</v>
      </c>
      <c r="H42" s="20">
        <f t="shared" si="3"/>
        <v>265180.74228267639</v>
      </c>
      <c r="I42" s="20">
        <f t="shared" si="4"/>
        <v>298578.20926912682</v>
      </c>
      <c r="J42" s="41">
        <f t="shared" si="11"/>
        <v>10304.206633018272</v>
      </c>
      <c r="K42" s="42">
        <f t="shared" si="12"/>
        <v>7612.8442760576945</v>
      </c>
      <c r="L42" s="43">
        <f t="shared" si="13"/>
        <v>8450.3266774281165</v>
      </c>
      <c r="M42" s="41">
        <f>IF(D42="","",J42*D42)</f>
        <v>13086.342423933205</v>
      </c>
      <c r="N42" s="42">
        <f t="shared" si="15"/>
        <v>11419.266414086542</v>
      </c>
      <c r="O42" s="43">
        <f t="shared" si="16"/>
        <v>16900.653354856233</v>
      </c>
      <c r="P42" s="20"/>
      <c r="Q42" s="20"/>
      <c r="R42" s="20"/>
    </row>
    <row r="43" spans="1:18" x14ac:dyDescent="0.4">
      <c r="A43">
        <v>35</v>
      </c>
      <c r="B43" s="4">
        <v>44925</v>
      </c>
      <c r="C43" s="44">
        <v>2</v>
      </c>
      <c r="D43" s="54">
        <v>1.27</v>
      </c>
      <c r="E43" s="55">
        <v>1.5</v>
      </c>
      <c r="F43" s="56">
        <v>2</v>
      </c>
      <c r="G43" s="20">
        <f>IF(D43="","",G42+M43)</f>
        <v>370144.82892816071</v>
      </c>
      <c r="H43" s="20">
        <f t="shared" ref="H43:I43" si="17">IF(E43="","",H42+N43)</f>
        <v>277113.87568539684</v>
      </c>
      <c r="I43" s="20">
        <f t="shared" si="17"/>
        <v>316492.90182527446</v>
      </c>
      <c r="J43" s="41">
        <f t="shared" si="11"/>
        <v>10696.796905736268</v>
      </c>
      <c r="K43" s="42">
        <f t="shared" si="12"/>
        <v>7955.4222684802917</v>
      </c>
      <c r="L43" s="43">
        <f t="shared" si="13"/>
        <v>8957.3462780738046</v>
      </c>
      <c r="M43" s="41">
        <f t="shared" si="14"/>
        <v>13584.93207028506</v>
      </c>
      <c r="N43" s="42">
        <f t="shared" si="15"/>
        <v>11933.133402720438</v>
      </c>
      <c r="O43" s="43">
        <f t="shared" si="16"/>
        <v>17914.692556147609</v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>
        <f>IF(G43="","",G43*0.03)</f>
        <v>11104.34486784482</v>
      </c>
      <c r="K44" s="42">
        <f t="shared" si="12"/>
        <v>8313.4162705619055</v>
      </c>
      <c r="L44" s="43">
        <f t="shared" si="13"/>
        <v>9494.7870547582334</v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35</v>
      </c>
      <c r="E59" s="1">
        <f>COUNTIF(E9:E58,1.5)</f>
        <v>28</v>
      </c>
      <c r="F59" s="6">
        <f>COUNTIF(F9:F58,2)</f>
        <v>25</v>
      </c>
      <c r="G59" s="66">
        <f>M59+G8</f>
        <v>370144.82892816071</v>
      </c>
      <c r="H59" s="18">
        <f>N59+H8</f>
        <v>277113.87568539678</v>
      </c>
      <c r="I59" s="19">
        <f>O59+I8</f>
        <v>316492.90182527446</v>
      </c>
      <c r="J59" s="63" t="s">
        <v>31</v>
      </c>
      <c r="K59" s="64">
        <f>B58-B9</f>
        <v>-44567</v>
      </c>
      <c r="L59" s="65" t="s">
        <v>32</v>
      </c>
      <c r="M59" s="75">
        <f>SUM(M9:M58)</f>
        <v>270144.82892816071</v>
      </c>
      <c r="N59" s="76">
        <f>SUM(N9:N58)</f>
        <v>177113.87568539678</v>
      </c>
      <c r="O59" s="77">
        <f>SUM(O9:O58)</f>
        <v>216492.90182527449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0</v>
      </c>
      <c r="E60" s="1">
        <f>COUNTIF(E9:E58,-1)</f>
        <v>7</v>
      </c>
      <c r="F60" s="6">
        <f>COUNTIF(F9:F58,-1)</f>
        <v>10</v>
      </c>
      <c r="G60" s="79" t="s">
        <v>30</v>
      </c>
      <c r="H60" s="80"/>
      <c r="I60" s="86"/>
      <c r="J60" s="79" t="s">
        <v>33</v>
      </c>
      <c r="K60" s="80"/>
      <c r="L60" s="86"/>
      <c r="M60" s="7"/>
      <c r="O60" s="3"/>
    </row>
    <row r="61" spans="1:15" ht="19.5" thickBot="1" x14ac:dyDescent="0.45">
      <c r="A61" s="7"/>
      <c r="B61" s="81" t="s">
        <v>35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3.7014482892816072</v>
      </c>
      <c r="H61" s="71">
        <f t="shared" ref="H61" si="21">H59/H8</f>
        <v>2.7711387568539676</v>
      </c>
      <c r="I61" s="72">
        <f>I59/I8</f>
        <v>3.1649290182527445</v>
      </c>
      <c r="J61" s="61">
        <f>(G61-100%)*30/K59</f>
        <v>-1.8184631830378579E-3</v>
      </c>
      <c r="K61" s="61">
        <f>(H61-100%)*30/K59</f>
        <v>-1.1922310836632267E-3</v>
      </c>
      <c r="L61" s="62">
        <f>(I61-100%)*30/K59</f>
        <v>-1.4573085589692451E-3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3">
        <f t="shared" ref="D62:E62" si="22">D59/(D59+D60+D61)</f>
        <v>1</v>
      </c>
      <c r="E62" s="68">
        <f t="shared" si="22"/>
        <v>0.8</v>
      </c>
      <c r="F62" s="69">
        <f>F59/(F59+F60+F61)</f>
        <v>0.7142857142857143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N395"/>
  <sheetViews>
    <sheetView topLeftCell="A392" zoomScale="80" zoomScaleNormal="80" workbookViewId="0">
      <selection activeCell="O410" sqref="O410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1" spans="2:12" x14ac:dyDescent="0.4">
      <c r="B1" s="49" t="s">
        <v>38</v>
      </c>
      <c r="L1" s="49" t="s">
        <v>39</v>
      </c>
    </row>
    <row r="26" spans="2:13" x14ac:dyDescent="0.4">
      <c r="B26" s="49" t="s">
        <v>40</v>
      </c>
      <c r="M26" s="49" t="s">
        <v>41</v>
      </c>
    </row>
    <row r="47" spans="2:13" x14ac:dyDescent="0.4">
      <c r="B47" s="49" t="s">
        <v>42</v>
      </c>
      <c r="M47" s="49" t="s">
        <v>43</v>
      </c>
    </row>
    <row r="69" spans="2:13" x14ac:dyDescent="0.4">
      <c r="B69" s="49" t="s">
        <v>44</v>
      </c>
      <c r="M69" s="49" t="s">
        <v>45</v>
      </c>
    </row>
    <row r="94" spans="2:13" x14ac:dyDescent="0.4">
      <c r="B94" s="49" t="s">
        <v>46</v>
      </c>
      <c r="M94" s="49" t="s">
        <v>47</v>
      </c>
    </row>
    <row r="117" spans="2:13" x14ac:dyDescent="0.4">
      <c r="B117" s="49" t="s">
        <v>48</v>
      </c>
      <c r="M117" s="49" t="s">
        <v>49</v>
      </c>
    </row>
    <row r="143" spans="2:13" x14ac:dyDescent="0.4">
      <c r="B143" s="49" t="s">
        <v>50</v>
      </c>
      <c r="M143" s="49" t="s">
        <v>51</v>
      </c>
    </row>
    <row r="167" spans="2:13" x14ac:dyDescent="0.4">
      <c r="B167" s="49" t="s">
        <v>52</v>
      </c>
      <c r="M167" s="49" t="s">
        <v>53</v>
      </c>
    </row>
    <row r="187" spans="2:13" x14ac:dyDescent="0.4">
      <c r="B187" s="49" t="s">
        <v>54</v>
      </c>
      <c r="M187" s="49" t="s">
        <v>55</v>
      </c>
    </row>
    <row r="210" spans="2:13" x14ac:dyDescent="0.4">
      <c r="B210" s="49" t="s">
        <v>56</v>
      </c>
      <c r="M210" s="49" t="s">
        <v>57</v>
      </c>
    </row>
    <row r="236" spans="2:13" x14ac:dyDescent="0.4">
      <c r="M236" s="49" t="s">
        <v>59</v>
      </c>
    </row>
    <row r="237" spans="2:13" x14ac:dyDescent="0.4">
      <c r="B237" s="49" t="s">
        <v>58</v>
      </c>
    </row>
    <row r="258" spans="2:13" x14ac:dyDescent="0.4">
      <c r="B258" s="49" t="s">
        <v>60</v>
      </c>
      <c r="M258" s="49" t="s">
        <v>61</v>
      </c>
    </row>
    <row r="281" spans="2:13" x14ac:dyDescent="0.4">
      <c r="B281" s="49" t="s">
        <v>62</v>
      </c>
      <c r="M281" s="49" t="s">
        <v>63</v>
      </c>
    </row>
    <row r="303" spans="2:13" x14ac:dyDescent="0.4">
      <c r="B303" s="49" t="s">
        <v>64</v>
      </c>
      <c r="M303" s="49" t="s">
        <v>65</v>
      </c>
    </row>
    <row r="325" spans="2:14" x14ac:dyDescent="0.4">
      <c r="B325" s="49" t="s">
        <v>66</v>
      </c>
      <c r="N325" s="49" t="s">
        <v>69</v>
      </c>
    </row>
    <row r="351" spans="2:14" x14ac:dyDescent="0.4">
      <c r="B351" s="49" t="s">
        <v>70</v>
      </c>
      <c r="N351" s="49" t="s">
        <v>71</v>
      </c>
    </row>
    <row r="372" spans="2:14" x14ac:dyDescent="0.4">
      <c r="B372" s="49" t="s">
        <v>72</v>
      </c>
      <c r="N372" s="49" t="s">
        <v>73</v>
      </c>
    </row>
    <row r="395" spans="2:2" x14ac:dyDescent="0.4">
      <c r="B395" s="49" t="s">
        <v>73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26</v>
      </c>
    </row>
    <row r="2" spans="1:10" x14ac:dyDescent="0.4">
      <c r="A2" s="89" t="s">
        <v>75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27</v>
      </c>
    </row>
    <row r="12" spans="1:10" x14ac:dyDescent="0.4">
      <c r="A12" s="91" t="s">
        <v>74</v>
      </c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28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篠原光江</cp:lastModifiedBy>
  <dcterms:created xsi:type="dcterms:W3CDTF">2020-09-18T03:10:57Z</dcterms:created>
  <dcterms:modified xsi:type="dcterms:W3CDTF">2023-08-20T12:58:47Z</dcterms:modified>
</cp:coreProperties>
</file>